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H35" i="1" l="1"/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s="1"/>
  <c r="J43" i="1" l="1"/>
  <c r="J37" i="1"/>
  <c r="C10" i="2"/>
  <c r="F10" i="2" l="1"/>
  <c r="G3" i="2"/>
  <c r="J38" i="1"/>
  <c r="J5" i="1"/>
  <c r="G5" i="2" s="1"/>
  <c r="G4" i="2"/>
  <c r="J45" i="1"/>
  <c r="D12" i="2" l="1"/>
  <c r="E12" i="2" s="1"/>
  <c r="D17" i="2"/>
  <c r="E17" i="2" s="1"/>
  <c r="D10" i="2"/>
  <c r="D14" i="2"/>
  <c r="E14" i="2" s="1"/>
  <c r="D13" i="2"/>
  <c r="E13" i="2" s="1"/>
  <c r="D20" i="2"/>
  <c r="E20" i="2" s="1"/>
  <c r="D11" i="2"/>
  <c r="E11" i="2" s="1"/>
  <c r="D16" i="2"/>
  <c r="E16" i="2" s="1"/>
  <c r="D21" i="2"/>
  <c r="E21" i="2" s="1"/>
  <c r="D15" i="2"/>
  <c r="E15" i="2" s="1"/>
  <c r="D19" i="2"/>
  <c r="E19" i="2" s="1"/>
  <c r="D18" i="2"/>
  <c r="E18" i="2" s="1"/>
  <c r="E10" i="2" l="1"/>
  <c r="G10" i="2" s="1"/>
  <c r="D22" i="2"/>
  <c r="C11" i="2" l="1"/>
  <c r="F11" i="2" l="1"/>
  <c r="G11" i="2" s="1"/>
  <c r="C12" i="2" l="1"/>
  <c r="F12" i="2" l="1"/>
  <c r="G12" i="2" s="1"/>
  <c r="C13" i="2" l="1"/>
  <c r="F13" i="2" l="1"/>
  <c r="G13" i="2" s="1"/>
  <c r="C14" i="2" s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<sst xmlns="http://schemas.openxmlformats.org/spreadsheetml/2006/main" count="100" uniqueCount="91">
  <si>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</si>
  <si>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</si>
  <si>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</si>
  <si>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</si>
  <si>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</si>
  <si>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</si>
  <si>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</si>
  <si>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</si>
  <si>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</si>
  <si>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</si>
  <si>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</si>
  <si>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</si>
  <si>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</si>
  <si>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</si>
  <si>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</si>
  <si>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</si>
  <si>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</si>
  <si>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</si>
  <si>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</si>
  <si>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</si>
  <si>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</si>
  <si>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</si>
  <si>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</si>
  <si>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</si>
  <si>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</si>
  <si>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</si>
  <si>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</si>
  <si>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</si>
  <si>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</si>
  <si>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</si>
  <si>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</si>
  <si>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</si>
  <si>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</si>
  <si>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</si>
  <si>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</si>
  <si>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</si>
  <si>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</si>
  <si>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</si>
  <si>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</si>
  <si>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</si>
  <si>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</si>
  <si>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</si>
  <si>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</si>
  <si>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</si>
  <si>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</si>
  <si>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</si>
  <si>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</si>
  <si>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</si>
  <si>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</si>
  <si>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</si>
  <si>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</si>
  <si>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</si>
  <si>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</si>
  <si>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</si>
  <si>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</si>
  <si>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</si>
  <si>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10 uživateli</t>
  </si>
  <si>
    <t>Dohodnuté programové úpray</t>
  </si>
  <si>
    <t>(*) volitelné</t>
  </si>
  <si>
    <t>Předimplementační analýza *</t>
  </si>
  <si>
    <t>Uvedené ceny jsou bez DPH, nezahrnují SW třetích stran (např. MS SQL, MS windows)</t>
  </si>
  <si>
    <t>C. Údržba systému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</si>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</sst>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0.0"/>
    <numFmt numFmtId="166" formatCode="#,##0.0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164" fontId="0" fillId="0" borderId="0" xfId="0" applyNumberFormat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152400</xdr:rowOff>
    </xdr:from>
    <xdr:to>
      <xdr:col>10</xdr:col>
      <xdr:colOff>579120</xdr:colOff>
      <xdr:row>2</xdr:row>
      <xdr:rowOff>160020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>
          <a:off x="22860" y="579120"/>
          <a:ext cx="585978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2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" workbookViewId="0">
      <selection activeCell="B4" sqref="B4:K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89" t="s">
        <v>56</v>
      </c>
      <c r="C4" s="90"/>
      <c r="D4" s="90"/>
      <c r="E4" s="90"/>
      <c r="F4" s="90"/>
      <c r="G4" s="90"/>
      <c r="H4" s="90"/>
      <c r="I4" s="90"/>
      <c r="J4" s="90"/>
      <c r="K4" s="91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23436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2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13" t="s">
        <v>59</v>
      </c>
      <c r="D11" s="20"/>
      <c r="E11" s="20"/>
      <c r="F11" s="20"/>
      <c r="G11" s="35">
        <v>1590</v>
      </c>
      <c r="H11" s="36">
        <v>16</v>
      </c>
      <c r="I11" s="19"/>
      <c r="J11" s="37">
        <f t="shared" ref="J11:J17" si="0">G11*H11</f>
        <v>25440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16</v>
      </c>
      <c r="I12" s="11"/>
      <c r="J12" s="21">
        <f>G12*H12</f>
        <v>25440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2</v>
      </c>
      <c r="I15" s="11"/>
      <c r="J15" s="21">
        <f t="shared" si="0"/>
        <v>3180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6</v>
      </c>
      <c r="I16" s="11"/>
      <c r="J16" s="21">
        <f t="shared" si="0"/>
        <v>9540</v>
      </c>
      <c r="K16" s="17"/>
    </row>
    <row r="17" spans="2:13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8</v>
      </c>
      <c r="I17" s="22"/>
      <c r="J17" s="41">
        <f t="shared" si="0"/>
        <v>12720</v>
      </c>
      <c r="K17" s="17"/>
    </row>
    <row r="18" spans="2:13" x14ac:dyDescent="0.25">
      <c r="B18" s="22"/>
      <c r="C18" s="23" t="s">
        <v>57</v>
      </c>
      <c r="D18" s="23"/>
      <c r="E18" s="23"/>
      <c r="F18" s="23"/>
      <c r="G18" s="39">
        <v>1590</v>
      </c>
      <c r="H18" s="40">
        <v>0</v>
      </c>
      <c r="I18" s="22"/>
      <c r="J18" s="41">
        <f>G18*H18</f>
        <v>0</v>
      </c>
      <c r="K18" s="17"/>
    </row>
    <row r="19" spans="2:13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104940</v>
      </c>
      <c r="K19" s="17"/>
    </row>
    <row r="20" spans="2:13" x14ac:dyDescent="0.25">
      <c r="B20" s="11"/>
      <c r="C20" s="12" t="s">
        <v>58</v>
      </c>
      <c r="D20" s="13"/>
      <c r="E20" s="13"/>
      <c r="F20" s="13"/>
      <c r="G20" s="13"/>
      <c r="H20" s="13"/>
      <c r="I20" s="13"/>
      <c r="J20" s="16"/>
      <c r="K20" s="17"/>
    </row>
    <row r="21" spans="2:13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3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3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3" x14ac:dyDescent="0.25">
      <c r="B24" s="19"/>
      <c r="C24" s="20" t="s">
        <v>47</v>
      </c>
      <c r="D24" s="20"/>
      <c r="E24" s="20"/>
      <c r="F24" s="20"/>
      <c r="G24" s="35">
        <v>1300</v>
      </c>
      <c r="H24" s="36">
        <v>10</v>
      </c>
      <c r="I24" s="11"/>
      <c r="J24" s="21">
        <f>G24*H24</f>
        <v>13000</v>
      </c>
      <c r="K24" s="17"/>
      <c r="L24" s="2"/>
    </row>
    <row r="25" spans="2:13" x14ac:dyDescent="0.25">
      <c r="B25" s="11"/>
      <c r="C25" s="13" t="s">
        <v>3</v>
      </c>
      <c r="D25" s="13"/>
      <c r="E25" s="13"/>
      <c r="F25" s="13"/>
      <c r="G25" s="38">
        <v>5900</v>
      </c>
      <c r="H25" s="33">
        <v>1</v>
      </c>
      <c r="I25" s="11"/>
      <c r="J25" s="21">
        <f>G25*H25</f>
        <v>5900</v>
      </c>
      <c r="K25" s="17"/>
      <c r="L25" s="2"/>
    </row>
    <row r="26" spans="2:13" x14ac:dyDescent="0.25">
      <c r="B26" s="22"/>
      <c r="C26" s="23" t="s">
        <v>34</v>
      </c>
      <c r="D26" s="23"/>
      <c r="E26" s="23"/>
      <c r="F26" s="23"/>
      <c r="G26" s="39">
        <v>5900</v>
      </c>
      <c r="H26" s="40">
        <v>0</v>
      </c>
      <c r="I26" s="22"/>
      <c r="J26" s="41">
        <f>G26*H26</f>
        <v>0</v>
      </c>
      <c r="K26" s="17"/>
      <c r="L26" s="2"/>
    </row>
    <row r="27" spans="2:13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3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18900</v>
      </c>
      <c r="K28" s="17"/>
      <c r="L28" s="2"/>
      <c r="M28" s="61"/>
    </row>
    <row r="29" spans="2:13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226800</v>
      </c>
      <c r="K29" s="17"/>
      <c r="L29" s="2"/>
    </row>
    <row r="30" spans="2:13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3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8">
        <f>2.4*J29</f>
        <v>544320</v>
      </c>
      <c r="K31" s="17"/>
      <c r="L31" s="2"/>
    </row>
    <row r="32" spans="2:13" x14ac:dyDescent="0.25">
      <c r="B32" s="5" t="s">
        <v>61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5">
        <f>J37/1390</f>
        <v>3.2633093525179855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4536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54432</v>
      </c>
      <c r="K38" s="17"/>
    </row>
    <row r="39" spans="2:11" x14ac:dyDescent="0.25">
      <c r="B39" s="5" t="s">
        <v>54</v>
      </c>
      <c r="C39" s="62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4536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54432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60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3"/>
    </row>
    <row r="2" spans="1:7" x14ac:dyDescent="0.25">
      <c r="A2" s="63"/>
      <c r="B2" s="64" t="s">
        <v>62</v>
      </c>
      <c r="C2" s="65"/>
      <c r="D2" s="65"/>
      <c r="E2" s="65"/>
      <c r="F2" s="65"/>
      <c r="G2" s="66">
        <f>Nabidka!J31</f>
        <v>544320</v>
      </c>
    </row>
    <row r="3" spans="1:7" x14ac:dyDescent="0.25">
      <c r="A3" s="63"/>
      <c r="B3" s="86" t="s">
        <v>63</v>
      </c>
      <c r="C3" s="67"/>
      <c r="D3" s="67"/>
      <c r="E3" s="67"/>
      <c r="F3" s="67"/>
      <c r="G3" s="68">
        <f>Nabidka!J37</f>
        <v>4536</v>
      </c>
    </row>
    <row r="4" spans="1:7" x14ac:dyDescent="0.25">
      <c r="A4" s="63"/>
      <c r="B4" s="86" t="s">
        <v>64</v>
      </c>
      <c r="C4" s="67"/>
      <c r="D4" s="67"/>
      <c r="E4" s="67"/>
      <c r="F4" s="67"/>
      <c r="G4" s="68">
        <f>Nabidka!J43</f>
        <v>4536</v>
      </c>
    </row>
    <row r="5" spans="1:7" x14ac:dyDescent="0.25">
      <c r="A5" s="63"/>
      <c r="B5" s="86" t="s">
        <v>65</v>
      </c>
      <c r="C5" s="67"/>
      <c r="D5" s="67"/>
      <c r="E5" s="67"/>
      <c r="F5" s="67"/>
      <c r="G5" s="68">
        <f>Nabidka!J5</f>
        <v>23436</v>
      </c>
    </row>
    <row r="6" spans="1:7" x14ac:dyDescent="0.25">
      <c r="A6" s="63"/>
      <c r="B6" s="87" t="s">
        <v>66</v>
      </c>
      <c r="C6" s="69"/>
      <c r="D6" s="69"/>
      <c r="E6" s="69"/>
      <c r="F6" s="69"/>
      <c r="G6" s="70">
        <v>7</v>
      </c>
    </row>
    <row r="7" spans="1:7" x14ac:dyDescent="0.25">
      <c r="A7" s="63"/>
      <c r="B7" s="71" t="s">
        <v>67</v>
      </c>
      <c r="C7" s="71" t="s">
        <v>68</v>
      </c>
      <c r="D7" s="71" t="s">
        <v>69</v>
      </c>
      <c r="E7" s="71" t="s">
        <v>70</v>
      </c>
      <c r="F7" s="71" t="s">
        <v>71</v>
      </c>
      <c r="G7" s="71" t="s">
        <v>72</v>
      </c>
    </row>
    <row r="8" spans="1:7" x14ac:dyDescent="0.25">
      <c r="A8" s="63"/>
      <c r="B8" s="72"/>
      <c r="C8" s="72" t="s">
        <v>73</v>
      </c>
      <c r="D8" s="72" t="s">
        <v>74</v>
      </c>
      <c r="E8" s="72" t="s">
        <v>75</v>
      </c>
      <c r="F8" s="72"/>
      <c r="G8" s="72" t="s">
        <v>74</v>
      </c>
    </row>
    <row r="9" spans="1:7" x14ac:dyDescent="0.25">
      <c r="A9" s="63"/>
      <c r="B9" s="72"/>
      <c r="C9" s="72"/>
      <c r="D9" s="72" t="s">
        <v>76</v>
      </c>
      <c r="E9" s="72" t="s">
        <v>77</v>
      </c>
      <c r="F9" s="72"/>
      <c r="G9" s="72" t="s">
        <v>19</v>
      </c>
    </row>
    <row r="10" spans="1:7" x14ac:dyDescent="0.25">
      <c r="A10" s="63"/>
      <c r="B10" s="73" t="s">
        <v>78</v>
      </c>
      <c r="C10" s="74">
        <f>G2</f>
        <v>544320</v>
      </c>
      <c r="D10" s="74">
        <f>$G$5</f>
        <v>23436</v>
      </c>
      <c r="E10" s="74">
        <f>D10-$G$3-$G$4</f>
        <v>14364</v>
      </c>
      <c r="F10" s="74">
        <f>C10/100*$G$6/12</f>
        <v>3175.2000000000003</v>
      </c>
      <c r="G10" s="75">
        <f>E10-F10</f>
        <v>11188.8</v>
      </c>
    </row>
    <row r="11" spans="1:7" x14ac:dyDescent="0.25">
      <c r="A11" s="63"/>
      <c r="B11" s="76" t="s">
        <v>79</v>
      </c>
      <c r="C11" s="77">
        <f>C10-G10</f>
        <v>533131.19999999995</v>
      </c>
      <c r="D11" s="77">
        <f t="shared" ref="D11:D21" si="0">$G$5</f>
        <v>23436</v>
      </c>
      <c r="E11" s="77">
        <f t="shared" ref="E11:E21" si="1">D11-$G$3-$G$4</f>
        <v>14364</v>
      </c>
      <c r="F11" s="77">
        <f t="shared" ref="F11:F21" si="2">C11/100*$G$6/12</f>
        <v>3109.9320000000002</v>
      </c>
      <c r="G11" s="78">
        <f t="shared" ref="G11:G21" si="3">E11-F11</f>
        <v>11254.067999999999</v>
      </c>
    </row>
    <row r="12" spans="1:7" x14ac:dyDescent="0.25">
      <c r="A12" s="63"/>
      <c r="B12" s="76" t="s">
        <v>80</v>
      </c>
      <c r="C12" s="77">
        <f t="shared" ref="C12:C21" si="4">C11-G11</f>
        <v>521877.13199999998</v>
      </c>
      <c r="D12" s="77">
        <f t="shared" si="0"/>
        <v>23436</v>
      </c>
      <c r="E12" s="77">
        <f t="shared" si="1"/>
        <v>14364</v>
      </c>
      <c r="F12" s="77">
        <f t="shared" si="2"/>
        <v>3044.2832699999999</v>
      </c>
      <c r="G12" s="78">
        <f t="shared" si="3"/>
        <v>11319.71673</v>
      </c>
    </row>
    <row r="13" spans="1:7" x14ac:dyDescent="0.25">
      <c r="A13" s="63"/>
      <c r="B13" s="76" t="s">
        <v>81</v>
      </c>
      <c r="C13" s="77">
        <f t="shared" si="4"/>
        <v>510557.41527</v>
      </c>
      <c r="D13" s="77">
        <f t="shared" si="0"/>
        <v>23436</v>
      </c>
      <c r="E13" s="77">
        <f t="shared" si="1"/>
        <v>14364</v>
      </c>
      <c r="F13" s="77">
        <f t="shared" si="2"/>
        <v>2978.2515890750001</v>
      </c>
      <c r="G13" s="78">
        <f t="shared" si="3"/>
        <v>11385.748410925</v>
      </c>
    </row>
    <row r="14" spans="1:7" x14ac:dyDescent="0.25">
      <c r="A14" s="63"/>
      <c r="B14" s="76" t="s">
        <v>82</v>
      </c>
      <c r="C14" s="77">
        <f t="shared" si="4"/>
        <v>499171.66685907502</v>
      </c>
      <c r="D14" s="77">
        <f t="shared" si="0"/>
        <v>23436</v>
      </c>
      <c r="E14" s="77">
        <f t="shared" si="1"/>
        <v>14364</v>
      </c>
      <c r="F14" s="77">
        <f t="shared" si="2"/>
        <v>2911.8347233446043</v>
      </c>
      <c r="G14" s="78">
        <f t="shared" si="3"/>
        <v>11452.165276655396</v>
      </c>
    </row>
    <row r="15" spans="1:7" x14ac:dyDescent="0.25">
      <c r="A15" s="63"/>
      <c r="B15" s="76" t="s">
        <v>83</v>
      </c>
      <c r="C15" s="77">
        <f t="shared" si="4"/>
        <v>487719.50158241962</v>
      </c>
      <c r="D15" s="77">
        <f t="shared" si="0"/>
        <v>23436</v>
      </c>
      <c r="E15" s="77">
        <f t="shared" si="1"/>
        <v>14364</v>
      </c>
      <c r="F15" s="77">
        <f t="shared" si="2"/>
        <v>2845.0304258974479</v>
      </c>
      <c r="G15" s="78">
        <f t="shared" si="3"/>
        <v>11518.969574102552</v>
      </c>
    </row>
    <row r="16" spans="1:7" x14ac:dyDescent="0.25">
      <c r="A16" s="63"/>
      <c r="B16" s="76" t="s">
        <v>84</v>
      </c>
      <c r="C16" s="77">
        <f t="shared" si="4"/>
        <v>476200.53200831707</v>
      </c>
      <c r="D16" s="77">
        <f t="shared" si="0"/>
        <v>23436</v>
      </c>
      <c r="E16" s="77">
        <f t="shared" si="1"/>
        <v>14364</v>
      </c>
      <c r="F16" s="77">
        <f t="shared" si="2"/>
        <v>2777.836436715183</v>
      </c>
      <c r="G16" s="78">
        <f t="shared" si="3"/>
        <v>11586.163563284817</v>
      </c>
    </row>
    <row r="17" spans="1:7" x14ac:dyDescent="0.25">
      <c r="A17" s="63"/>
      <c r="B17" s="76" t="s">
        <v>85</v>
      </c>
      <c r="C17" s="77">
        <f t="shared" si="4"/>
        <v>464614.36844503228</v>
      </c>
      <c r="D17" s="77">
        <f t="shared" si="0"/>
        <v>23436</v>
      </c>
      <c r="E17" s="77">
        <f t="shared" si="1"/>
        <v>14364</v>
      </c>
      <c r="F17" s="77">
        <f t="shared" si="2"/>
        <v>2710.2504825960214</v>
      </c>
      <c r="G17" s="78">
        <f t="shared" si="3"/>
        <v>11653.74951740398</v>
      </c>
    </row>
    <row r="18" spans="1:7" x14ac:dyDescent="0.25">
      <c r="A18" s="63"/>
      <c r="B18" s="76" t="s">
        <v>86</v>
      </c>
      <c r="C18" s="77">
        <f t="shared" si="4"/>
        <v>452960.61892762827</v>
      </c>
      <c r="D18" s="77">
        <f t="shared" si="0"/>
        <v>23436</v>
      </c>
      <c r="E18" s="77">
        <f t="shared" si="1"/>
        <v>14364</v>
      </c>
      <c r="F18" s="77">
        <f t="shared" si="2"/>
        <v>2642.2702770778319</v>
      </c>
      <c r="G18" s="78">
        <f t="shared" si="3"/>
        <v>11721.729722922168</v>
      </c>
    </row>
    <row r="19" spans="1:7" x14ac:dyDescent="0.25">
      <c r="A19" s="63"/>
      <c r="B19" s="76" t="s">
        <v>87</v>
      </c>
      <c r="C19" s="77">
        <f t="shared" si="4"/>
        <v>441238.88920470612</v>
      </c>
      <c r="D19" s="77">
        <f t="shared" si="0"/>
        <v>23436</v>
      </c>
      <c r="E19" s="77">
        <f t="shared" si="1"/>
        <v>14364</v>
      </c>
      <c r="F19" s="77">
        <f t="shared" si="2"/>
        <v>2573.8935203607857</v>
      </c>
      <c r="G19" s="78">
        <f t="shared" si="3"/>
        <v>11790.106479639215</v>
      </c>
    </row>
    <row r="20" spans="1:7" x14ac:dyDescent="0.25">
      <c r="A20" s="63"/>
      <c r="B20" s="76" t="s">
        <v>88</v>
      </c>
      <c r="C20" s="77">
        <f t="shared" si="4"/>
        <v>429448.78272506694</v>
      </c>
      <c r="D20" s="77">
        <f t="shared" si="0"/>
        <v>23436</v>
      </c>
      <c r="E20" s="77">
        <f t="shared" si="1"/>
        <v>14364</v>
      </c>
      <c r="F20" s="77">
        <f t="shared" si="2"/>
        <v>2505.1178992295572</v>
      </c>
      <c r="G20" s="78">
        <f t="shared" si="3"/>
        <v>11858.882100770443</v>
      </c>
    </row>
    <row r="21" spans="1:7" x14ac:dyDescent="0.25">
      <c r="A21" s="63"/>
      <c r="B21" s="76" t="s">
        <v>89</v>
      </c>
      <c r="C21" s="79">
        <f t="shared" si="4"/>
        <v>417589.90062429651</v>
      </c>
      <c r="D21" s="79">
        <f t="shared" si="0"/>
        <v>23436</v>
      </c>
      <c r="E21" s="79">
        <f t="shared" si="1"/>
        <v>14364</v>
      </c>
      <c r="F21" s="79">
        <f t="shared" si="2"/>
        <v>2435.9410869750627</v>
      </c>
      <c r="G21" s="80">
        <f t="shared" si="3"/>
        <v>11928.058913024937</v>
      </c>
    </row>
    <row r="22" spans="1:7" x14ac:dyDescent="0.25">
      <c r="A22" s="63"/>
      <c r="B22" s="81" t="s">
        <v>16</v>
      </c>
      <c r="C22" s="82">
        <f>C21-G21</f>
        <v>405661.84171127155</v>
      </c>
      <c r="D22" s="83">
        <f>SUM(D10:D21)</f>
        <v>281232</v>
      </c>
      <c r="E22" s="84"/>
      <c r="F22" s="83"/>
      <c r="G22" s="84">
        <f>SUM(G10:G21)</f>
        <v>138658.1582887285</v>
      </c>
    </row>
    <row r="23" spans="1:7" x14ac:dyDescent="0.25">
      <c r="A23" s="6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2004-01-22T11:14:21Z</cp:lastPrinted>
  <dcterms:created xsi:type="dcterms:W3CDTF">2000-11-18T13:03:21Z</dcterms:created>
  <dcterms:modified xsi:type="dcterms:W3CDTF">2025-05-14T18:03:36Z</dcterms:modified>
</cp:coreProperties>
</file>